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666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<sst xmlns="http://schemas.openxmlformats.org/spreadsheetml/2006/main" count="12" uniqueCount="12">
  <si>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Euros. Porcentaje</t>
  </si>
  <si>
    <t>Fondos aportados por el inversor (€)</t>
  </si>
  <si>
    <t>EBITDA en año de salida</t>
  </si>
  <si>
    <t>Múltiplo de salida (x EBITDA)</t>
  </si>
  <si>
    <t>Valoración de salida</t>
  </si>
  <si>
    <t>Resultado del modelo</t>
  </si>
  <si>
    <t>Valoración Pre-Money</t>
  </si>
  <si>
    <t>Valoración Post-Money</t>
  </si>
  <si>
    <t>Múltiplo de salida obtenido</t>
  </si>
  <si>
    <t>TIR objetivo por año de permanencia</t>
  </si>
  <si>
    <t>TIR objetivo inducida al inversor</t>
  </si>
  <si>
    <t>Porcentaje otorgado al inversor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</si>
</sst>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</numFmts>
  <fonts count="6">
    <font>
      <sz val="10"/>
      <name val="Arial"/>
      <family val="0"/>
    </font>
    <font>
      <sz val="8"/>
      <name val="Arial"/>
      <family val="0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9" fontId="0" fillId="3" borderId="0" xfId="0" applyNumberFormat="1" applyFill="1" applyAlignment="1">
      <alignment horizontal="center" vertical="center"/>
    </xf>
    <xf numFmtId="3" fontId="0" fillId="3" borderId="0" xfId="0" applyNumberForma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3" fontId="0" fillId="2" borderId="0" xfId="0" applyNumberFormat="1" applyFill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9" fontId="0" fillId="2" borderId="0" xfId="0" applyNumberFormat="1" applyFill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9" fontId="0" fillId="2" borderId="0" xfId="0" applyNumberFormat="1" applyFill="1" applyBorder="1" applyAlignment="1">
      <alignment horizontal="left" vertical="center"/>
    </xf>
    <xf numFmtId="9" fontId="0" fillId="2" borderId="0" xfId="0" applyNumberFormat="1" applyFill="1" applyBorder="1" applyAlignment="1">
      <alignment horizontal="center" vertical="center"/>
    </xf>
    <xf numFmtId="3" fontId="0" fillId="2" borderId="0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left" vertical="center"/>
    </xf>
    <xf numFmtId="164" fontId="0" fillId="2" borderId="0" xfId="0" applyNumberFormat="1" applyFill="1" applyBorder="1" applyAlignment="1">
      <alignment horizontal="center" vertical="center"/>
    </xf>
    <xf numFmtId="9" fontId="3" fillId="2" borderId="0" xfId="21" applyFont="1" applyFill="1" applyBorder="1" applyAlignment="1">
      <alignment horizontal="center" vertical="center"/>
    </xf>
    <xf numFmtId="165" fontId="0" fillId="2" borderId="0" xfId="0" applyNumberForma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165" fontId="0" fillId="2" borderId="0" xfId="21" applyNumberFormat="1" applyFill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zoomScale="115" zoomScaleNormal="115" workbookViewId="0" topLeftCell="A1">
      <selection activeCell="G19" sqref="G19"/>
    </sheetView>
  </sheetViews>
  <sheetFormatPr defaultColWidth="9.140625" defaultRowHeight="12.75"/>
  <cols>
    <col min="1" max="1" width="2.57421875" style="2" customWidth="1"/>
    <col min="2" max="2" width="35.140625" style="2" bestFit="1" customWidth="1"/>
    <col min="3" max="3" width="19.57421875" style="3" bestFit="1" customWidth="1"/>
    <col min="4" max="4" width="20.8515625" style="3" bestFit="1" customWidth="1"/>
    <col min="5" max="5" width="23.421875" style="3" bestFit="1" customWidth="1"/>
    <col min="6" max="6" width="4.421875" style="3" customWidth="1"/>
    <col min="7" max="8" width="12.7109375" style="3" customWidth="1"/>
    <col min="9" max="11" width="12.7109375" style="2" customWidth="1"/>
    <col min="12" max="16384" width="11.421875" style="2" customWidth="1"/>
  </cols>
  <sheetData>
    <row r="1" ht="15">
      <c r="A1" s="1" t="s">
        <v>10</v>
      </c>
    </row>
    <row r="2" ht="12.75">
      <c r="A2" s="2" t="s">
        <v>0</v>
      </c>
    </row>
    <row r="4" spans="2:8" ht="12.75">
      <c r="B4" s="2" t="s">
        <v>11</v>
      </c>
      <c r="C4" s="4">
        <v>0.35</v>
      </c>
      <c r="F4" s="2"/>
      <c r="G4" s="2"/>
      <c r="H4" s="2"/>
    </row>
    <row r="5" spans="2:8" ht="12.75">
      <c r="B5" s="2" t="s">
        <v>1</v>
      </c>
      <c r="C5" s="5">
        <v>200000</v>
      </c>
      <c r="F5" s="2"/>
      <c r="G5" s="2"/>
      <c r="H5" s="2"/>
    </row>
    <row r="7" spans="2:8" ht="12.75">
      <c r="B7" s="2" t="s">
        <v>2</v>
      </c>
      <c r="C7" s="5">
        <v>1000000</v>
      </c>
      <c r="F7" s="2"/>
      <c r="G7" s="2"/>
      <c r="H7" s="2"/>
    </row>
    <row r="8" spans="2:8" ht="12.75">
      <c r="B8" s="2" t="s">
        <v>3</v>
      </c>
      <c r="C8" s="6">
        <v>3</v>
      </c>
      <c r="F8" s="2"/>
      <c r="G8" s="2"/>
      <c r="H8" s="2"/>
    </row>
    <row r="10" spans="2:8" ht="12.75">
      <c r="B10" s="2" t="s">
        <v>4</v>
      </c>
      <c r="C10" s="7">
        <f>+C7*C8</f>
        <v>3000000</v>
      </c>
      <c r="F10" s="2"/>
      <c r="G10" s="2"/>
      <c r="H10" s="2"/>
    </row>
    <row r="11" spans="6:8" ht="12.75">
      <c r="F11" s="2"/>
      <c r="G11" s="2"/>
      <c r="H11" s="2"/>
    </row>
    <row r="12" spans="6:14" ht="12.75">
      <c r="F12" s="2"/>
      <c r="G12" s="2"/>
      <c r="H12" s="2"/>
      <c r="J12" s="3"/>
      <c r="K12" s="3"/>
      <c r="L12" s="3"/>
      <c r="M12" s="3"/>
      <c r="N12" s="3"/>
    </row>
    <row r="13" spans="2:14" ht="15">
      <c r="B13" s="1" t="s">
        <v>5</v>
      </c>
      <c r="C13" s="10" t="s">
        <v>7</v>
      </c>
      <c r="D13" s="8" t="s">
        <v>6</v>
      </c>
      <c r="E13" s="9" t="s">
        <v>8</v>
      </c>
      <c r="F13" s="15"/>
      <c r="G13" s="8" t="s">
        <v>9</v>
      </c>
      <c r="H13" s="10"/>
      <c r="I13" s="23"/>
      <c r="J13" s="8"/>
      <c r="K13" s="9"/>
      <c r="M13" s="15"/>
      <c r="N13" s="15"/>
    </row>
    <row r="14" spans="2:14" ht="12.75">
      <c r="B14" s="10" t="str">
        <f>+B4</f>
        <v>Porcentaje otorgado al inversor</v>
      </c>
      <c r="G14" s="3">
        <v>2</v>
      </c>
      <c r="H14" s="3">
        <v>3</v>
      </c>
      <c r="I14" s="3">
        <v>4</v>
      </c>
      <c r="J14" s="3">
        <v>5</v>
      </c>
      <c r="K14" s="3">
        <v>6</v>
      </c>
      <c r="M14" s="15"/>
      <c r="N14" s="15"/>
    </row>
    <row r="15" spans="2:14" ht="12.75">
      <c r="B15" s="11">
        <f>+IF(B16&lt;1%,0,B16-5%)</f>
        <v>0.10000000000000002</v>
      </c>
      <c r="C15" s="7">
        <f>IF(B15&lt;1%,0,+C5/$B$15)</f>
        <v>1999999.9999999995</v>
      </c>
      <c r="D15" s="7">
        <f>IF(B15&lt;1%,0,+C15-$C$5)</f>
        <v>1799999.9999999995</v>
      </c>
      <c r="E15" s="12">
        <f>+($C$10*B15)/$C$5</f>
        <v>1.5000000000000002</v>
      </c>
      <c r="F15" s="7"/>
      <c r="G15" s="24">
        <f>IF(E15=0,0,+($E15^(1/$G$14))-1)</f>
        <v>0.22474487139158916</v>
      </c>
      <c r="H15" s="24">
        <f>IF(E15=0,0,+($E15^(1/$H$14))-1)</f>
        <v>0.14471424255333187</v>
      </c>
      <c r="I15" s="24">
        <f>IF(E15=0,0,+($E15^(1/$I$14))-1)</f>
        <v>0.1066819197003217</v>
      </c>
      <c r="J15" s="24">
        <f>IF(E15=0,0,+($E15^(1/$J$14))-1)</f>
        <v>0.08447177119769855</v>
      </c>
      <c r="K15" s="24">
        <f>IF(E15=0,0,+($E15^(1/$K$14))-1)</f>
        <v>0.06991319393366302</v>
      </c>
      <c r="M15" s="20"/>
      <c r="N15" s="20"/>
    </row>
    <row r="16" spans="2:14" ht="12.75">
      <c r="B16" s="11">
        <f>+IF(B17&lt;1%,0,B17-5%)</f>
        <v>0.15000000000000002</v>
      </c>
      <c r="C16" s="7">
        <f>IF(B16&lt;1%,0,+$C$5/B16)</f>
        <v>1333333.333333333</v>
      </c>
      <c r="D16" s="7">
        <f>IF(B16&lt;1%,0,+C16-$C$5)</f>
        <v>1133333.333333333</v>
      </c>
      <c r="E16" s="12">
        <f>+($C$10*B16)/$C$5</f>
        <v>2.2500000000000004</v>
      </c>
      <c r="F16" s="7"/>
      <c r="G16" s="24">
        <f aca="true" t="shared" si="0" ref="G16:G25">IF(E16=0,0,+($E16^(1/$G$14))-1)</f>
        <v>0.5000000000000002</v>
      </c>
      <c r="H16" s="24">
        <f aca="true" t="shared" si="1" ref="H16:H25">IF(E16=0,0,+($E16^(1/$H$14))-1)</f>
        <v>0.3103706971044484</v>
      </c>
      <c r="I16" s="24">
        <f aca="true" t="shared" si="2" ref="I16:I25">IF(E16=0,0,+($E16^(1/$I$14))-1)</f>
        <v>0.22474487139158916</v>
      </c>
      <c r="J16" s="24">
        <f aca="true" t="shared" si="3" ref="J16:J25">IF(E16=0,0,+($E16^(1/$J$14))-1)</f>
        <v>0.17607902252467356</v>
      </c>
      <c r="K16" s="24">
        <f aca="true" t="shared" si="4" ref="K16:K25">IF(E16=0,0,+($E16^(1/$K$14))-1)</f>
        <v>0.14471424255333187</v>
      </c>
      <c r="M16" s="20"/>
      <c r="N16" s="20"/>
    </row>
    <row r="17" spans="2:14" ht="12.75">
      <c r="B17" s="11">
        <f>+IF(B18&lt;1%,0,B18-5%)</f>
        <v>0.2</v>
      </c>
      <c r="C17" s="7">
        <f aca="true" t="shared" si="5" ref="C17:C25">IF(B17&lt;1%,0,+$C$5/B17)</f>
        <v>1000000</v>
      </c>
      <c r="D17" s="7">
        <f aca="true" t="shared" si="6" ref="D17:D25">IF(B17&lt;1%,0,+C17-$C$5)</f>
        <v>800000</v>
      </c>
      <c r="E17" s="12">
        <f>+($C$10*B17)/$C$5</f>
        <v>3</v>
      </c>
      <c r="F17" s="7"/>
      <c r="G17" s="24">
        <f t="shared" si="0"/>
        <v>0.7320508075688772</v>
      </c>
      <c r="H17" s="24">
        <f t="shared" si="1"/>
        <v>0.4422495703074083</v>
      </c>
      <c r="I17" s="24">
        <f t="shared" si="2"/>
        <v>0.3160740129524926</v>
      </c>
      <c r="J17" s="24">
        <f t="shared" si="3"/>
        <v>0.2457309396155174</v>
      </c>
      <c r="K17" s="24">
        <f t="shared" si="4"/>
        <v>0.20093695517600274</v>
      </c>
      <c r="M17" s="20"/>
      <c r="N17" s="20"/>
    </row>
    <row r="18" spans="2:14" ht="12.75">
      <c r="B18" s="11">
        <f>+IF(B19&lt;1%,0,B19-5%)</f>
        <v>0.25</v>
      </c>
      <c r="C18" s="7">
        <f t="shared" si="5"/>
        <v>800000</v>
      </c>
      <c r="D18" s="7">
        <f t="shared" si="6"/>
        <v>600000</v>
      </c>
      <c r="E18" s="12">
        <f>+($C$10*B18)/$C$5</f>
        <v>3.75</v>
      </c>
      <c r="F18" s="7"/>
      <c r="G18" s="24">
        <f t="shared" si="0"/>
        <v>0.9364916731037085</v>
      </c>
      <c r="H18" s="24">
        <f t="shared" si="1"/>
        <v>0.5536162529769293</v>
      </c>
      <c r="I18" s="24">
        <f t="shared" si="2"/>
        <v>0.3915788418568704</v>
      </c>
      <c r="J18" s="24">
        <f t="shared" si="3"/>
        <v>0.3025855423486761</v>
      </c>
      <c r="K18" s="24">
        <f t="shared" si="4"/>
        <v>0.2464414358392173</v>
      </c>
      <c r="M18" s="20"/>
      <c r="N18" s="20"/>
    </row>
    <row r="19" spans="2:14" ht="12.75">
      <c r="B19" s="11">
        <f>+IF(B20&lt;1%,0,B20-5%)</f>
        <v>0.3</v>
      </c>
      <c r="C19" s="7">
        <f t="shared" si="5"/>
        <v>666666.6666666667</v>
      </c>
      <c r="D19" s="7">
        <f t="shared" si="6"/>
        <v>466666.66666666674</v>
      </c>
      <c r="E19" s="12">
        <f>+($C$10*B19)/$C$5</f>
        <v>4.5</v>
      </c>
      <c r="F19" s="7"/>
      <c r="G19" s="24">
        <f t="shared" si="0"/>
        <v>1.1213203435596424</v>
      </c>
      <c r="H19" s="24">
        <f t="shared" si="1"/>
        <v>0.6509636244473134</v>
      </c>
      <c r="I19" s="24">
        <f t="shared" si="2"/>
        <v>0.45647531512197026</v>
      </c>
      <c r="J19" s="24">
        <f t="shared" si="3"/>
        <v>0.3509600385206135</v>
      </c>
      <c r="K19" s="24">
        <f t="shared" si="4"/>
        <v>0.28489829342532524</v>
      </c>
      <c r="M19" s="20"/>
      <c r="N19" s="20"/>
    </row>
    <row r="20" spans="2:14" ht="12.75">
      <c r="B20" s="11">
        <f>+C4</f>
        <v>0.35</v>
      </c>
      <c r="C20" s="7">
        <f t="shared" si="5"/>
        <v>571428.5714285715</v>
      </c>
      <c r="D20" s="7">
        <f t="shared" si="6"/>
        <v>371428.5714285715</v>
      </c>
      <c r="E20" s="12">
        <f>+($C$10*B20)/$C$5</f>
        <v>5.25</v>
      </c>
      <c r="F20" s="7"/>
      <c r="G20" s="24">
        <f t="shared" si="0"/>
        <v>1.29128784747792</v>
      </c>
      <c r="H20" s="24">
        <f t="shared" si="1"/>
        <v>0.7380133224432248</v>
      </c>
      <c r="I20" s="24">
        <f t="shared" si="2"/>
        <v>0.5137000520175456</v>
      </c>
      <c r="J20" s="24">
        <f t="shared" si="3"/>
        <v>0.39325901136561003</v>
      </c>
      <c r="K20" s="24">
        <f t="shared" si="4"/>
        <v>0.31833733256827124</v>
      </c>
      <c r="M20" s="20"/>
      <c r="N20" s="20"/>
    </row>
    <row r="21" spans="2:14" ht="12.75">
      <c r="B21" s="11">
        <f>+IF(B20&lt;1%,0,B20+5%)</f>
        <v>0.39999999999999997</v>
      </c>
      <c r="C21" s="7">
        <f t="shared" si="5"/>
        <v>500000.00000000006</v>
      </c>
      <c r="D21" s="7">
        <f t="shared" si="6"/>
        <v>300000.00000000006</v>
      </c>
      <c r="E21" s="12">
        <f>+($C$10*B21)/$C$5</f>
        <v>6</v>
      </c>
      <c r="F21" s="7"/>
      <c r="G21" s="24">
        <f t="shared" si="0"/>
        <v>1.4494897427831779</v>
      </c>
      <c r="H21" s="24">
        <f t="shared" si="1"/>
        <v>0.8171205928321397</v>
      </c>
      <c r="I21" s="24">
        <f t="shared" si="2"/>
        <v>0.5650845800732873</v>
      </c>
      <c r="J21" s="24">
        <f t="shared" si="3"/>
        <v>0.43096908110525556</v>
      </c>
      <c r="K21" s="24">
        <f t="shared" si="4"/>
        <v>0.3480061545972777</v>
      </c>
      <c r="M21" s="20"/>
      <c r="N21" s="20"/>
    </row>
    <row r="22" spans="2:14" ht="12.75">
      <c r="B22" s="11">
        <f>+IF(B21&lt;1%,0,B21+5%)</f>
        <v>0.44999999999999996</v>
      </c>
      <c r="C22" s="7">
        <f t="shared" si="5"/>
        <v>444444.4444444445</v>
      </c>
      <c r="D22" s="7">
        <f t="shared" si="6"/>
        <v>244444.4444444445</v>
      </c>
      <c r="E22" s="12">
        <f>+($C$10*B22)/$C$5</f>
        <v>6.749999999999999</v>
      </c>
      <c r="F22" s="7"/>
      <c r="G22" s="24">
        <f t="shared" si="0"/>
        <v>1.5980762113533156</v>
      </c>
      <c r="H22" s="24">
        <f t="shared" si="1"/>
        <v>0.8898815748423097</v>
      </c>
      <c r="I22" s="24">
        <f t="shared" si="2"/>
        <v>0.6118548977353129</v>
      </c>
      <c r="J22" s="24">
        <f t="shared" si="3"/>
        <v>0.46507802579176083</v>
      </c>
      <c r="K22" s="24">
        <f t="shared" si="4"/>
        <v>0.3747296369986026</v>
      </c>
      <c r="M22" s="20"/>
      <c r="N22" s="20"/>
    </row>
    <row r="23" spans="2:14" ht="12.75">
      <c r="B23" s="11">
        <f>+IF(B22&lt;1%,0,B22+5%)</f>
        <v>0.49999999999999994</v>
      </c>
      <c r="C23" s="7">
        <f t="shared" si="5"/>
        <v>400000.00000000006</v>
      </c>
      <c r="D23" s="7">
        <f t="shared" si="6"/>
        <v>200000.00000000006</v>
      </c>
      <c r="E23" s="12">
        <f>+($C$10*B23)/$C$5</f>
        <v>7.499999999999999</v>
      </c>
      <c r="F23" s="7"/>
      <c r="G23" s="24">
        <f t="shared" si="0"/>
        <v>1.7386127875258306</v>
      </c>
      <c r="H23" s="24">
        <f t="shared" si="1"/>
        <v>0.9574338205844317</v>
      </c>
      <c r="I23" s="24">
        <f t="shared" si="2"/>
        <v>0.6548754598234365</v>
      </c>
      <c r="J23" s="24">
        <f t="shared" si="3"/>
        <v>0.4962778697388448</v>
      </c>
      <c r="K23" s="24">
        <f t="shared" si="4"/>
        <v>0.39908320716976364</v>
      </c>
      <c r="M23" s="20"/>
      <c r="N23" s="20"/>
    </row>
    <row r="24" spans="2:14" ht="12.75">
      <c r="B24" s="11">
        <f>+IF(B23&lt;1%,0,B23+5%)</f>
        <v>0.5499999999999999</v>
      </c>
      <c r="C24" s="7">
        <f t="shared" si="5"/>
        <v>363636.3636363637</v>
      </c>
      <c r="D24" s="7">
        <f t="shared" si="6"/>
        <v>163636.3636363637</v>
      </c>
      <c r="E24" s="12">
        <f>+($C$10*B24)/$C$5</f>
        <v>8.249999999999998</v>
      </c>
      <c r="F24" s="7"/>
      <c r="G24" s="24">
        <f t="shared" si="0"/>
        <v>1.8722813232690139</v>
      </c>
      <c r="H24" s="24">
        <f t="shared" si="1"/>
        <v>1.0206200103110947</v>
      </c>
      <c r="I24" s="24">
        <f t="shared" si="2"/>
        <v>0.694780612135097</v>
      </c>
      <c r="J24" s="24">
        <f t="shared" si="3"/>
        <v>0.5250735525388686</v>
      </c>
      <c r="K24" s="24">
        <f t="shared" si="4"/>
        <v>0.4214851424869326</v>
      </c>
      <c r="M24" s="20"/>
      <c r="N24" s="20"/>
    </row>
    <row r="25" spans="2:14" ht="12.75">
      <c r="B25" s="11">
        <f>+IF(B24&lt;1%,0,B24+5%)</f>
        <v>0.6</v>
      </c>
      <c r="C25" s="7">
        <f t="shared" si="5"/>
        <v>333333.3333333334</v>
      </c>
      <c r="D25" s="7">
        <f t="shared" si="6"/>
        <v>133333.33333333337</v>
      </c>
      <c r="E25" s="12">
        <f>+($C$10*B25)/$C$5</f>
        <v>9</v>
      </c>
      <c r="F25" s="7"/>
      <c r="G25" s="24">
        <f t="shared" si="0"/>
        <v>2</v>
      </c>
      <c r="H25" s="24">
        <f t="shared" si="1"/>
        <v>1.080083823051904</v>
      </c>
      <c r="I25" s="24">
        <f t="shared" si="2"/>
        <v>0.7320508075688774</v>
      </c>
      <c r="J25" s="24">
        <f t="shared" si="3"/>
        <v>0.5518455739153598</v>
      </c>
      <c r="K25" s="24">
        <f t="shared" si="4"/>
        <v>0.4422495703074083</v>
      </c>
      <c r="M25" s="20"/>
      <c r="N25" s="20"/>
    </row>
    <row r="26" spans="3:14" ht="12.75">
      <c r="C26" s="2"/>
      <c r="D26" s="2"/>
      <c r="E26" s="2"/>
      <c r="F26" s="2"/>
      <c r="G26" s="2"/>
      <c r="I26" s="14"/>
      <c r="J26" s="14"/>
      <c r="K26" s="14"/>
      <c r="L26" s="14"/>
      <c r="M26" s="14"/>
      <c r="N26" s="14"/>
    </row>
    <row r="28" spans="2:14" ht="15">
      <c r="B28" s="13"/>
      <c r="C28" s="14"/>
      <c r="D28" s="15"/>
      <c r="E28" s="15"/>
      <c r="F28" s="15"/>
      <c r="G28" s="15"/>
      <c r="I28" s="13"/>
      <c r="J28" s="19"/>
      <c r="K28" s="14"/>
      <c r="L28" s="14"/>
      <c r="M28" s="14"/>
      <c r="N28" s="14"/>
    </row>
    <row r="29" spans="2:14" ht="12.75">
      <c r="B29" s="16"/>
      <c r="C29" s="15"/>
      <c r="D29" s="15"/>
      <c r="E29" s="15"/>
      <c r="F29" s="15"/>
      <c r="G29" s="15"/>
      <c r="I29" s="14"/>
      <c r="J29" s="14"/>
      <c r="K29" s="14"/>
      <c r="L29" s="14"/>
      <c r="M29" s="14"/>
      <c r="N29" s="14"/>
    </row>
    <row r="30" spans="2:14" ht="15">
      <c r="B30" s="17"/>
      <c r="C30" s="14"/>
      <c r="D30" s="18"/>
      <c r="E30" s="18"/>
      <c r="F30" s="18"/>
      <c r="G30" s="18"/>
      <c r="I30" s="21"/>
      <c r="J30" s="14"/>
      <c r="K30" s="14"/>
      <c r="L30" s="14"/>
      <c r="M30" s="14"/>
      <c r="N30" s="14"/>
    </row>
    <row r="31" spans="2:14" ht="15">
      <c r="B31" s="17"/>
      <c r="C31" s="14"/>
      <c r="D31" s="18"/>
      <c r="E31" s="18"/>
      <c r="F31" s="18"/>
      <c r="G31" s="18"/>
      <c r="I31" s="21"/>
      <c r="J31" s="14"/>
      <c r="K31" s="14"/>
      <c r="L31" s="14"/>
      <c r="M31" s="14"/>
      <c r="N31" s="14"/>
    </row>
    <row r="32" spans="2:14" ht="15">
      <c r="B32" s="17"/>
      <c r="C32" s="14"/>
      <c r="D32" s="18"/>
      <c r="E32" s="18"/>
      <c r="F32" s="18"/>
      <c r="G32" s="18"/>
      <c r="I32" s="21"/>
      <c r="J32" s="14"/>
      <c r="K32" s="14"/>
      <c r="L32" s="14"/>
      <c r="M32" s="14"/>
      <c r="N32" s="14"/>
    </row>
    <row r="33" spans="2:14" ht="15">
      <c r="B33" s="17"/>
      <c r="C33" s="14"/>
      <c r="D33" s="18"/>
      <c r="E33" s="18"/>
      <c r="F33" s="18"/>
      <c r="G33" s="18"/>
      <c r="I33" s="21"/>
      <c r="J33" s="14"/>
      <c r="K33" s="14"/>
      <c r="L33" s="14"/>
      <c r="M33" s="14"/>
      <c r="N33" s="14"/>
    </row>
    <row r="34" spans="2:14" ht="15">
      <c r="B34" s="17"/>
      <c r="C34" s="14"/>
      <c r="D34" s="18"/>
      <c r="E34" s="18"/>
      <c r="F34" s="18"/>
      <c r="G34" s="18"/>
      <c r="I34" s="21"/>
      <c r="J34" s="14"/>
      <c r="K34" s="14"/>
      <c r="L34" s="14"/>
      <c r="M34" s="14"/>
      <c r="N34" s="14"/>
    </row>
    <row r="35" spans="2:14" ht="15">
      <c r="B35" s="17"/>
      <c r="C35" s="14"/>
      <c r="D35" s="18"/>
      <c r="E35" s="18"/>
      <c r="F35" s="18"/>
      <c r="G35" s="18"/>
      <c r="I35" s="21"/>
      <c r="J35" s="14"/>
      <c r="K35" s="14"/>
      <c r="L35" s="14"/>
      <c r="M35" s="14"/>
      <c r="N35" s="14"/>
    </row>
    <row r="36" spans="2:14" ht="15">
      <c r="B36" s="17"/>
      <c r="C36" s="14"/>
      <c r="D36" s="18"/>
      <c r="E36" s="18"/>
      <c r="F36" s="18"/>
      <c r="G36" s="18"/>
      <c r="I36" s="21"/>
      <c r="J36" s="14"/>
      <c r="K36" s="14"/>
      <c r="L36" s="14"/>
      <c r="M36" s="14"/>
      <c r="N36" s="14"/>
    </row>
    <row r="37" spans="2:14" ht="15">
      <c r="B37" s="17"/>
      <c r="C37" s="14"/>
      <c r="D37" s="18"/>
      <c r="E37" s="18"/>
      <c r="F37" s="18"/>
      <c r="G37" s="18"/>
      <c r="I37" s="21"/>
      <c r="J37" s="14"/>
      <c r="K37" s="14"/>
      <c r="L37" s="14"/>
      <c r="M37" s="14"/>
      <c r="N37" s="14"/>
    </row>
    <row r="38" spans="2:14" ht="15">
      <c r="B38" s="17"/>
      <c r="C38" s="14"/>
      <c r="D38" s="18"/>
      <c r="E38" s="18"/>
      <c r="F38" s="18"/>
      <c r="G38" s="18"/>
      <c r="I38" s="21"/>
      <c r="J38" s="14"/>
      <c r="K38" s="14"/>
      <c r="L38" s="14"/>
      <c r="M38" s="14"/>
      <c r="N38" s="14"/>
    </row>
    <row r="39" spans="2:14" ht="15">
      <c r="B39" s="17"/>
      <c r="C39" s="14"/>
      <c r="D39" s="18"/>
      <c r="E39" s="18"/>
      <c r="F39" s="18"/>
      <c r="G39" s="18"/>
      <c r="I39" s="21"/>
      <c r="J39" s="14"/>
      <c r="K39" s="14"/>
      <c r="L39" s="14"/>
      <c r="M39" s="14"/>
      <c r="N39" s="14"/>
    </row>
    <row r="40" spans="2:14" ht="15">
      <c r="B40" s="17"/>
      <c r="C40" s="14"/>
      <c r="D40" s="18"/>
      <c r="E40" s="18"/>
      <c r="F40" s="18"/>
      <c r="G40" s="18"/>
      <c r="I40" s="21"/>
      <c r="J40" s="14"/>
      <c r="K40" s="14"/>
      <c r="L40" s="14"/>
      <c r="M40" s="14"/>
      <c r="N40" s="14"/>
    </row>
    <row r="41" spans="9:14" ht="12.75">
      <c r="I41" s="14"/>
      <c r="J41" s="14"/>
      <c r="K41" s="14"/>
      <c r="L41" s="14"/>
      <c r="M41" s="14"/>
      <c r="N41" s="14"/>
    </row>
    <row r="42" spans="9:14" ht="12.75">
      <c r="I42" s="14"/>
      <c r="J42" s="14"/>
      <c r="K42" s="22"/>
      <c r="L42" s="14"/>
      <c r="M42" s="14"/>
      <c r="N42" s="14"/>
    </row>
    <row r="43" spans="9:14" ht="12.75">
      <c r="I43" s="14"/>
      <c r="J43" s="14"/>
      <c r="K43" s="14"/>
      <c r="L43" s="14"/>
      <c r="M43" s="14"/>
      <c r="N43" s="14"/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</dc:creator>
  <cp:keywords/>
  <dc:description/>
  <cp:lastModifiedBy>Antonio</cp:lastModifiedBy>
  <dcterms:created xsi:type="dcterms:W3CDTF">2009-08-23T17:24:52Z</dcterms:created>
  <dcterms:modified xsi:type="dcterms:W3CDTF">2010-06-01T21:46:09Z</dcterms:modified>
  <cp:category/>
  <cp:version/>
  <cp:contentType/>
  <cp:contentStatus/>
</cp:coreProperties>
</file>